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Cloud\Work\Vorlagen\"/>
    </mc:Choice>
  </mc:AlternateContent>
  <bookViews>
    <workbookView xWindow="120" yWindow="30" windowWidth="28515" windowHeight="13350"/>
  </bookViews>
  <sheets>
    <sheet name="Shuntberechnung" sheetId="1" r:id="rId1"/>
    <sheet name="Grundlagen" sheetId="3" r:id="rId2"/>
  </sheets>
  <calcPr calcId="152511"/>
</workbook>
</file>

<file path=xl/calcChain.xml><?xml version="1.0" encoding="utf-8"?>
<calcChain xmlns="http://schemas.openxmlformats.org/spreadsheetml/2006/main">
  <c r="B19" i="1" l="1"/>
  <c r="B23" i="1"/>
  <c r="B15" i="1"/>
  <c r="B14" i="1"/>
  <c r="B16" i="1"/>
  <c r="E19" i="1"/>
  <c r="B24" i="1"/>
  <c r="B20" i="1"/>
</calcChain>
</file>

<file path=xl/comments1.xml><?xml version="1.0" encoding="utf-8"?>
<comments xmlns="http://schemas.openxmlformats.org/spreadsheetml/2006/main">
  <authors>
    <author>Dr. Benjamin Egenlauf</author>
  </authors>
  <commentList>
    <comment ref="A9" authorId="0" shapeId="0">
      <text>
        <r>
          <rPr>
            <sz val="9"/>
            <color indexed="81"/>
            <rFont val="Tahoma"/>
            <family val="2"/>
          </rPr>
          <t>Eingabe fakultativ
nur für Normwertberechnung erforderlich</t>
        </r>
      </text>
    </comment>
    <comment ref="B10" authorId="0" shapeId="0">
      <text>
        <r>
          <rPr>
            <b/>
            <sz val="9"/>
            <color indexed="81"/>
            <rFont val="Tahoma"/>
            <family val="2"/>
          </rPr>
          <t>Bei Shuntmessung grundsätzlich 1,0</t>
        </r>
        <r>
          <rPr>
            <sz val="9"/>
            <color indexed="81"/>
            <rFont val="Tahoma"/>
            <family val="2"/>
          </rPr>
          <t xml:space="preserve">
</t>
        </r>
      </text>
    </comment>
    <comment ref="B11" authorId="0" shapeId="0">
      <text>
        <r>
          <rPr>
            <b/>
            <sz val="9"/>
            <color indexed="81"/>
            <rFont val="Tahoma"/>
            <family val="2"/>
          </rPr>
          <t>Norm: 760 mmHg</t>
        </r>
        <r>
          <rPr>
            <sz val="9"/>
            <color indexed="81"/>
            <rFont val="Tahoma"/>
            <family val="2"/>
          </rPr>
          <t xml:space="preserve">
</t>
        </r>
      </text>
    </comment>
    <comment ref="D19" authorId="0" shapeId="0">
      <text>
        <r>
          <rPr>
            <sz val="9"/>
            <color indexed="81"/>
            <rFont val="Tahoma"/>
            <family val="2"/>
          </rPr>
          <t xml:space="preserve">Überschlagsmäßiger maximaler Referenzwert
  Max. AaDO2 = (Alter[Jahre] + 10) / 2
</t>
        </r>
      </text>
    </comment>
    <comment ref="A23" authorId="0" shapeId="0">
      <text>
        <r>
          <rPr>
            <sz val="9"/>
            <color indexed="81"/>
            <rFont val="Tahoma"/>
            <family val="2"/>
          </rPr>
          <t>AaDO2/20</t>
        </r>
      </text>
    </comment>
  </commentList>
</comments>
</file>

<file path=xl/comments2.xml><?xml version="1.0" encoding="utf-8"?>
<comments xmlns="http://schemas.openxmlformats.org/spreadsheetml/2006/main">
  <authors>
    <author>Dr. Benjamin Egenlauf</author>
  </authors>
  <commentList>
    <comment ref="B3" authorId="0" shapeId="0">
      <text>
        <r>
          <rPr>
            <b/>
            <u/>
            <sz val="9"/>
            <color indexed="81"/>
            <rFont val="Tahoma"/>
            <family val="2"/>
          </rPr>
          <t>Definition</t>
        </r>
        <r>
          <rPr>
            <sz val="9"/>
            <color indexed="81"/>
            <rFont val="Tahoma"/>
            <family val="2"/>
          </rPr>
          <t xml:space="preserve">
Die Hüfner-Zahl beschreibt das Sauerstoffvolumen, das von 1 g Hämoglobin maximal gebunden werden kann. Dies sind in vivo 1,34 ml Sauerstoff, also die maximale Sauerstoffbindungskapazität.
</t>
        </r>
        <r>
          <rPr>
            <b/>
            <u/>
            <sz val="9"/>
            <color indexed="81"/>
            <rFont val="Tahoma"/>
            <family val="2"/>
          </rPr>
          <t>Theoretischer und physiologischer Wert</t>
        </r>
        <r>
          <rPr>
            <sz val="9"/>
            <color indexed="81"/>
            <rFont val="Tahoma"/>
            <family val="2"/>
          </rPr>
          <t xml:space="preserve">
Der theoretische in-vitro-Wert von 1,39 ml Sauerstoff pro g Hämoglobin ergibt sich, da 1 Mol Hämoglobin, unter Berücksichtigung der molaren Masse von Hämoglobin (ca. 64.500 g/mol) und des Molvolumens für ideale Gase (ca. 22,4 l unter Normalbedingungen), 89,6 l Sauerstoff aufnehmen kann.
Da jedoch unter physiologischen Bedingungen Hämoglobin immer geringfügig als CO-Hämoglobin oder Methämoglobin vorliegt und diese Formen kein Sauerstoff binden können, ergibt sich der </t>
        </r>
        <r>
          <rPr>
            <b/>
            <i/>
            <sz val="9"/>
            <color indexed="81"/>
            <rFont val="Tahoma"/>
            <family val="2"/>
          </rPr>
          <t>physiologische Wert von 1,34 ml pro g Hämoglobin</t>
        </r>
        <r>
          <rPr>
            <sz val="9"/>
            <color indexed="81"/>
            <rFont val="Tahoma"/>
            <family val="2"/>
          </rPr>
          <t xml:space="preserve">. 
</t>
        </r>
        <r>
          <rPr>
            <b/>
            <u/>
            <sz val="9"/>
            <color indexed="81"/>
            <rFont val="Tahoma"/>
            <family val="2"/>
          </rPr>
          <t xml:space="preserve">Quelle: </t>
        </r>
        <r>
          <rPr>
            <sz val="9"/>
            <color indexed="81"/>
            <rFont val="Tahoma"/>
            <family val="2"/>
          </rPr>
          <t xml:space="preserve">
R. Klinke, H-C. Pape, St. Silbernagl: Physiologie. Thieme, Stuttgart 2005, ISBN 3-13-796005-3, S. 283</t>
        </r>
      </text>
    </comment>
    <comment ref="B5" authorId="0" shapeId="0">
      <text>
        <r>
          <rPr>
            <sz val="9"/>
            <color indexed="81"/>
            <rFont val="Tahoma"/>
            <family val="2"/>
          </rPr>
          <t xml:space="preserve">bei 37°C und Vollsättigung
</t>
        </r>
      </text>
    </comment>
    <comment ref="B7" authorId="0" shapeId="0">
      <text>
        <r>
          <rPr>
            <b/>
            <sz val="14"/>
            <color indexed="81"/>
            <rFont val="Tahoma"/>
            <family val="2"/>
          </rPr>
          <t>Formel:  [(P</t>
        </r>
        <r>
          <rPr>
            <b/>
            <sz val="11"/>
            <color indexed="81"/>
            <rFont val="Tahoma"/>
            <family val="2"/>
          </rPr>
          <t>B</t>
        </r>
        <r>
          <rPr>
            <b/>
            <sz val="14"/>
            <color indexed="81"/>
            <rFont val="Tahoma"/>
            <family val="2"/>
          </rPr>
          <t xml:space="preserve"> mmHg – 47 mmHg) × FiO2]–(PaCO2/RQ)</t>
        </r>
        <r>
          <rPr>
            <sz val="9"/>
            <color indexed="81"/>
            <rFont val="Tahoma"/>
            <family val="2"/>
          </rPr>
          <t xml:space="preserve">
</t>
        </r>
        <r>
          <rPr>
            <sz val="10"/>
            <color indexed="81"/>
            <rFont val="Tahoma"/>
            <family val="2"/>
          </rPr>
          <t xml:space="preserve">PB = Barometerdruck (760 mmHg)
47 = Wasserdampfdruck bei 37°C in mmHg
FiO2 = O2-Konzentration der Inspirationsluft als Fraktion von 1 (bei Raumluft 0,21)
PACO2 = Kapillärer/arterieller CO2-Partialdruck
RQ = Respiratorischer Quotient in Ruhe ca. 0,84
</t>
        </r>
        <r>
          <rPr>
            <b/>
            <u/>
            <sz val="10"/>
            <color indexed="81"/>
            <rFont val="Tahoma"/>
            <family val="2"/>
          </rPr>
          <t>Quellen:</t>
        </r>
        <r>
          <rPr>
            <sz val="10"/>
            <color indexed="81"/>
            <rFont val="Tahoma"/>
            <family val="2"/>
          </rPr>
          <t xml:space="preserve">
R. Klinke, H-C. Pape, St. Silbernagl: Physiologie. Thieme, Stuttgart 2005, ISBN 3-13-796005-3, S. 283
</t>
        </r>
      </text>
    </comment>
    <comment ref="B9" authorId="0" shapeId="0">
      <text>
        <r>
          <rPr>
            <b/>
            <sz val="9"/>
            <color indexed="81"/>
            <rFont val="Tahoma"/>
            <family val="2"/>
          </rPr>
          <t xml:space="preserve">
</t>
        </r>
        <r>
          <rPr>
            <b/>
            <sz val="14"/>
            <color indexed="81"/>
            <rFont val="Tahoma"/>
            <family val="2"/>
          </rPr>
          <t>Formel:  (Hb * 1.34) + (PAO2 x 0,0031)</t>
        </r>
        <r>
          <rPr>
            <b/>
            <sz val="9"/>
            <color indexed="81"/>
            <rFont val="Tahoma"/>
            <family val="2"/>
          </rPr>
          <t xml:space="preserve">
        </t>
        </r>
        <r>
          <rPr>
            <b/>
            <sz val="12"/>
            <color indexed="81"/>
            <rFont val="Tahoma"/>
            <family val="2"/>
          </rPr>
          <t>PAO2 = [(PB mmHg – 47 mmHg) × FiO2]–(PaCO2/RQ)</t>
        </r>
        <r>
          <rPr>
            <b/>
            <sz val="9"/>
            <color indexed="81"/>
            <rFont val="Tahoma"/>
            <family val="2"/>
          </rPr>
          <t xml:space="preserve">
</t>
        </r>
        <r>
          <rPr>
            <sz val="9"/>
            <color indexed="81"/>
            <rFont val="Tahoma"/>
            <family val="2"/>
          </rPr>
          <t xml:space="preserve">Hb = Hämoglobin [g/dl]
1.34 = Hüfner Zahl (physiologisch)
0,0031 = Löslichkeitskonstante von O2 im Serum [Striebel 2003]
</t>
        </r>
        <r>
          <rPr>
            <b/>
            <sz val="9"/>
            <color indexed="81"/>
            <rFont val="Tahoma"/>
            <family val="2"/>
          </rPr>
          <t>PAO2 = Alveolärer O2-Partialdruck (Gasgleichung)</t>
        </r>
        <r>
          <rPr>
            <sz val="9"/>
            <color indexed="81"/>
            <rFont val="Tahoma"/>
            <family val="2"/>
          </rPr>
          <t xml:space="preserve">
PB = Barometerdruck (760 mmHg)
47 = Wasserdampfdruck bei 37°C in mmHg
FiO2 = O2-Konzentration der Inspirationsluft als Fraktion von 1 (bei Raumluft 0,21)
PaCO2 = Kapillärer/arterieller CO2-Partialdruck
RQ = Respiratorischer Quotient in Ruhe ca. 0,84</t>
        </r>
        <r>
          <rPr>
            <b/>
            <sz val="9"/>
            <color indexed="81"/>
            <rFont val="Tahoma"/>
            <family val="2"/>
          </rPr>
          <t xml:space="preserve">
</t>
        </r>
      </text>
    </comment>
    <comment ref="B10" authorId="0" shapeId="0">
      <text>
        <r>
          <rPr>
            <b/>
            <u/>
            <sz val="14"/>
            <color indexed="81"/>
            <rFont val="Tahoma"/>
            <family val="2"/>
          </rPr>
          <t xml:space="preserve">
Formel:</t>
        </r>
        <r>
          <rPr>
            <b/>
            <sz val="14"/>
            <color indexed="81"/>
            <rFont val="Tahoma"/>
            <family val="2"/>
          </rPr>
          <t xml:space="preserve">  (Hb * 1.34 x SaO2/100) + (0.0031 x PaO2)</t>
        </r>
        <r>
          <rPr>
            <sz val="9"/>
            <color indexed="81"/>
            <rFont val="Tahoma"/>
            <family val="2"/>
          </rPr>
          <t xml:space="preserve">
Hb = Hämoglobin [g/dl]
1.34 = Hüfner Zahl (physiologisch)
SaO2 = O2-Sättigung
0,0031 = Löslichkeitskonstante von O2 im Serum [Striebel 2003]
PaO2 = in der BGA gemessener O2-Partialdruck [mmHg]
Der Sauerstoffgehalt des Blutes (cO2) wird üblicherweise in der Einheit ml/dl angegeben und entspricht dann dem Gasvolumen Sauerstoff in ml, das in 100 ml Blut enthalten ist. Es wird der arterielle (CaO2) vom venösen Sauerstoffgehalt (CvO2) unterschieden. Die diagnostische Aussagekraft des arteriellen Sauerstoffgehaltes ist hoch, da er unter Berücksichtigung des Herzzeitvolumens Rückschlüsse auf die Versorgung des Patienten mit Sauerstoff zulässt.</t>
        </r>
        <r>
          <rPr>
            <b/>
            <u/>
            <sz val="9"/>
            <color indexed="81"/>
            <rFont val="Tahoma"/>
            <family val="2"/>
          </rPr>
          <t xml:space="preserve">
</t>
        </r>
        <r>
          <rPr>
            <sz val="9"/>
            <color indexed="81"/>
            <rFont val="Tahoma"/>
            <family val="2"/>
          </rPr>
          <t>Die Menge des im Blut enthaltenen Sauerstoffs setzt sich zusammen aus dem chemisch an das Hämoglobin (Hb) gebundenen sowie dem im Blut gelösten Sauerstoff.
Das Volumen des in einem Deziliter Blut an das Hämoglobin gebundenen Sauerstoffes ist abhängig von der Konzentration des Hämoglobins und dessen Sauerstoffsättigung. Die Konzentration des Hämoglobin wird in g/dl angegeben. Die Sauerstoffsättigung, d.h. der prozentuale Anteil des mit Sauerstoff gesättigten Hämoglobins (SO2) kann mit Hilfe einer Konstanten, der Hüfner-Zahl, in das Sauerstoffvolumen umgerechnet werden. Die Hüfner-Zahl gibt an, welche Menge Sauerstoff maximal an das Hämoglobin gebunden werden kann, und wird in der Literatur mit</t>
        </r>
        <r>
          <rPr>
            <b/>
            <sz val="9"/>
            <color indexed="81"/>
            <rFont val="Tahoma"/>
            <family val="2"/>
          </rPr>
          <t xml:space="preserve"> 1,34 ml/g</t>
        </r>
        <r>
          <rPr>
            <sz val="9"/>
            <color indexed="81"/>
            <rFont val="Tahoma"/>
            <family val="2"/>
          </rPr>
          <t xml:space="preserve"> (in vivo) oder 1,39 ml/g (in vitro) angegeben.
Das Volumen des im Blut gelösten Sauerstoffes errechnet sich aus dem Partialdruck des Sauerstoffes (paO2) und seiner Löslichkeit (Henry-Gesetz). Dieses macht im Normalfall nur einen geringen Anteil des gesamten im Blut transportierten Sauerstoffs aus.</t>
        </r>
        <r>
          <rPr>
            <b/>
            <u/>
            <sz val="9"/>
            <color indexed="81"/>
            <rFont val="Tahoma"/>
            <family val="2"/>
          </rPr>
          <t xml:space="preserve">
</t>
        </r>
        <r>
          <rPr>
            <sz val="9"/>
            <color indexed="81"/>
            <rFont val="Tahoma"/>
            <family val="2"/>
          </rPr>
          <t xml:space="preserve">
Bedingt durch die geschlechtsunterschiedlichen Normwerte des Hämoglobins unterscheiden sich auch die Normwerte des Sauerstoffgehaltes im arteriellen Blut bei Männern und Frauen: Der CaO2 bei Männern beträgt 20,4 ml/dl und bei Frauen 18,6 ml/dl.[4] Im venösen Blut sind in der Regel 15 ml/dl enthalten. Die Differenz von CaO2 und CvO2 wird als arteriovenöse Sauerstoffgehaltsdifferenz (avDO2) bezeichnet und liegt normalerweise bei etwa 5 ml/dl.
Ein Unterschreiten des arteriellen Sauerstoffgehaltes unter die Normwerte wird als arterielle Hypoxämie bezeichnet. Ein Absinken des CaO2 auf einen Wert von unter 12 ml/dl gilt als kritisch.
</t>
        </r>
        <r>
          <rPr>
            <b/>
            <u/>
            <sz val="9"/>
            <color indexed="81"/>
            <rFont val="Tahoma"/>
            <family val="2"/>
          </rPr>
          <t>Quelle:</t>
        </r>
        <r>
          <rPr>
            <b/>
            <sz val="9"/>
            <color indexed="81"/>
            <rFont val="Tahoma"/>
            <family val="2"/>
          </rPr>
          <t xml:space="preserve">  </t>
        </r>
        <r>
          <rPr>
            <sz val="9"/>
            <color indexed="81"/>
            <rFont val="Tahoma"/>
            <family val="2"/>
          </rPr>
          <t xml:space="preserve">http://de.wikipedia.org/wiki/Sauerstoffgehalt_des_Blutes
</t>
        </r>
        <r>
          <rPr>
            <b/>
            <u/>
            <sz val="9"/>
            <color indexed="81"/>
            <rFont val="Tahoma"/>
            <family val="2"/>
          </rPr>
          <t xml:space="preserve">
</t>
        </r>
      </text>
    </comment>
    <comment ref="B11" authorId="0" shapeId="0">
      <text>
        <r>
          <rPr>
            <sz val="9"/>
            <color indexed="81"/>
            <rFont val="Tahoma"/>
            <family val="2"/>
          </rPr>
          <t xml:space="preserve">CvO2 kann (wenn nicht invasiv gemessen) ungefähr geschätzt werden:
CvO2 = CaO2 - 5
</t>
        </r>
      </text>
    </comment>
  </commentList>
</comments>
</file>

<file path=xl/sharedStrings.xml><?xml version="1.0" encoding="utf-8"?>
<sst xmlns="http://schemas.openxmlformats.org/spreadsheetml/2006/main" count="48" uniqueCount="42">
  <si>
    <t>mmHg</t>
  </si>
  <si>
    <t>Hb:</t>
  </si>
  <si>
    <t>g/dl</t>
  </si>
  <si>
    <t>%</t>
  </si>
  <si>
    <t>Luftdruck:</t>
  </si>
  <si>
    <t>CaO2:</t>
  </si>
  <si>
    <t>CcO2:</t>
  </si>
  <si>
    <t>CvO2:</t>
  </si>
  <si>
    <t>Shuntfraktion:</t>
  </si>
  <si>
    <t>[Norm &lt;5%]</t>
  </si>
  <si>
    <t>vereinfachte Formel:</t>
  </si>
  <si>
    <t>Jahre</t>
  </si>
  <si>
    <t>Norm bis max.:</t>
  </si>
  <si>
    <t>unter 100% Sauerstoffinsufflation über 20 Minuten</t>
  </si>
  <si>
    <t>Berechnung der intrapulmonalen Shuntfraktion</t>
  </si>
  <si>
    <t>[Norm &lt;10%]</t>
  </si>
  <si>
    <t>Hüfner-Zahl:</t>
  </si>
  <si>
    <t>arterial oxygenation content</t>
  </si>
  <si>
    <t>1,34 ml/g</t>
  </si>
  <si>
    <t>Grundlagen der Berechnung</t>
  </si>
  <si>
    <t>Respiratorischer Quotient (RQ):</t>
  </si>
  <si>
    <t>capillary oxygen content</t>
  </si>
  <si>
    <t>PAO2</t>
  </si>
  <si>
    <t>Alveolärer O2-Partialdruck</t>
  </si>
  <si>
    <t>Wasserdampfdruck in Atemwegen:</t>
  </si>
  <si>
    <t>47 mmHg</t>
  </si>
  <si>
    <t>Barometerdruck:</t>
  </si>
  <si>
    <t>760 mmHg</t>
  </si>
  <si>
    <t>Benötigte Parameter:</t>
  </si>
  <si>
    <t>Errechnete Werte:</t>
  </si>
  <si>
    <t>Ergebnisse:</t>
  </si>
  <si>
    <t>gemischtvenöser oxygen content</t>
  </si>
  <si>
    <r>
      <t>PaO</t>
    </r>
    <r>
      <rPr>
        <b/>
        <vertAlign val="subscript"/>
        <sz val="24"/>
        <rFont val="Calibri"/>
        <family val="2"/>
      </rPr>
      <t>2</t>
    </r>
    <r>
      <rPr>
        <b/>
        <sz val="24"/>
        <rFont val="Calibri"/>
        <family val="2"/>
      </rPr>
      <t>:</t>
    </r>
  </si>
  <si>
    <r>
      <t>PaCO</t>
    </r>
    <r>
      <rPr>
        <b/>
        <vertAlign val="subscript"/>
        <sz val="24"/>
        <rFont val="Calibri"/>
        <family val="2"/>
      </rPr>
      <t>2</t>
    </r>
    <r>
      <rPr>
        <b/>
        <sz val="24"/>
        <rFont val="Calibri"/>
        <family val="2"/>
      </rPr>
      <t>:</t>
    </r>
  </si>
  <si>
    <t>Alter:</t>
  </si>
  <si>
    <r>
      <t>AaDO</t>
    </r>
    <r>
      <rPr>
        <b/>
        <vertAlign val="subscript"/>
        <sz val="24"/>
        <rFont val="Calibri"/>
        <family val="2"/>
      </rPr>
      <t>2</t>
    </r>
    <r>
      <rPr>
        <b/>
        <sz val="24"/>
        <rFont val="Calibri"/>
        <family val="2"/>
      </rPr>
      <t>:</t>
    </r>
  </si>
  <si>
    <r>
      <t>SaO</t>
    </r>
    <r>
      <rPr>
        <b/>
        <vertAlign val="subscript"/>
        <sz val="24"/>
        <color theme="1"/>
        <rFont val="Calibri"/>
        <family val="2"/>
        <scheme val="minor"/>
      </rPr>
      <t>2</t>
    </r>
    <r>
      <rPr>
        <b/>
        <sz val="24"/>
        <color theme="1"/>
        <rFont val="Calibri"/>
        <family val="2"/>
        <scheme val="minor"/>
      </rPr>
      <t>:</t>
    </r>
  </si>
  <si>
    <r>
      <t>FiO</t>
    </r>
    <r>
      <rPr>
        <vertAlign val="subscript"/>
        <sz val="18"/>
        <color theme="1"/>
        <rFont val="Calibri"/>
        <family val="2"/>
        <scheme val="minor"/>
      </rPr>
      <t>2</t>
    </r>
    <r>
      <rPr>
        <sz val="18"/>
        <color theme="1"/>
        <rFont val="Calibri"/>
        <family val="2"/>
        <scheme val="minor"/>
      </rPr>
      <t>:</t>
    </r>
  </si>
  <si>
    <r>
      <t>CaO</t>
    </r>
    <r>
      <rPr>
        <vertAlign val="subscript"/>
        <sz val="18"/>
        <color theme="1"/>
        <rFont val="Calibri"/>
        <family val="2"/>
        <scheme val="minor"/>
      </rPr>
      <t>2</t>
    </r>
    <r>
      <rPr>
        <sz val="18"/>
        <color theme="1"/>
        <rFont val="Calibri"/>
        <family val="2"/>
        <scheme val="minor"/>
      </rPr>
      <t>:</t>
    </r>
  </si>
  <si>
    <r>
      <t>CcO</t>
    </r>
    <r>
      <rPr>
        <vertAlign val="subscript"/>
        <sz val="18"/>
        <color theme="1"/>
        <rFont val="Calibri"/>
        <family val="2"/>
        <scheme val="minor"/>
      </rPr>
      <t>2</t>
    </r>
    <r>
      <rPr>
        <sz val="18"/>
        <color theme="1"/>
        <rFont val="Calibri"/>
        <family val="2"/>
        <scheme val="minor"/>
      </rPr>
      <t>:</t>
    </r>
  </si>
  <si>
    <r>
      <t>CvO</t>
    </r>
    <r>
      <rPr>
        <vertAlign val="subscript"/>
        <sz val="18"/>
        <color theme="1"/>
        <rFont val="Calibri"/>
        <family val="2"/>
        <scheme val="minor"/>
      </rPr>
      <t>2</t>
    </r>
    <r>
      <rPr>
        <sz val="18"/>
        <color theme="1"/>
        <rFont val="Calibri"/>
        <family val="2"/>
        <scheme val="minor"/>
      </rPr>
      <t>:</t>
    </r>
  </si>
  <si>
    <r>
      <t>Shunt mittels AaDO</t>
    </r>
    <r>
      <rPr>
        <b/>
        <vertAlign val="subscript"/>
        <sz val="16"/>
        <color rgb="FFFF0000"/>
        <rFont val="Calibri"/>
        <family val="2"/>
        <scheme val="minor"/>
      </rPr>
      <t>2</t>
    </r>
    <r>
      <rPr>
        <b/>
        <sz val="16"/>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</si>
</sst>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i/>
      <u/>
      <sz val="10"/>
      <name val="Verdana"/>
      <family val="2"/>
    </font>
    <font>
      <sz val="10"/>
      <name val="Verdana"/>
      <family val="2"/>
    </font>
    <font>
      <sz val="11"/>
      <color theme="0" tint="-0.34998626667073579"/>
      <name val="Calibri"/>
      <family val="2"/>
      <scheme val="minor"/>
    </font>
    <font>
      <sz val="9"/>
      <color indexed="81"/>
      <name val="Tahoma"/>
      <family val="2"/>
    </font>
    <font>
      <b/>
      <sz val="9"/>
      <color indexed="81"/>
      <name val="Tahoma"/>
      <family val="2"/>
    </font>
    <font>
      <i/>
      <sz val="11"/>
      <color theme="0" tint="-0.499984740745262"/>
      <name val="Calibri"/>
      <family val="2"/>
      <scheme val="minor"/>
    </font>
    <font>
      <sz val="11"/>
      <color theme="0" tint="-0.499984740745262"/>
      <name val="Calibri"/>
      <family val="2"/>
      <scheme val="minor"/>
    </font>
    <font>
      <b/>
      <u/>
      <sz val="9"/>
      <color indexed="81"/>
      <name val="Tahoma"/>
      <family val="2"/>
    </font>
    <font>
      <b/>
      <i/>
      <sz val="9"/>
      <color indexed="81"/>
      <name val="Tahoma"/>
      <family val="2"/>
    </font>
    <font>
      <sz val="10"/>
      <color indexed="81"/>
      <name val="Tahoma"/>
      <family val="2"/>
    </font>
    <font>
      <b/>
      <sz val="14"/>
      <color indexed="81"/>
      <name val="Tahoma"/>
      <family val="2"/>
    </font>
    <font>
      <b/>
      <u/>
      <sz val="14"/>
      <color indexed="81"/>
      <name val="Tahoma"/>
      <family val="2"/>
    </font>
    <font>
      <b/>
      <sz val="12"/>
      <color indexed="81"/>
      <name val="Tahoma"/>
      <family val="2"/>
    </font>
    <font>
      <b/>
      <sz val="11"/>
      <color indexed="81"/>
      <name val="Tahoma"/>
      <family val="2"/>
    </font>
    <font>
      <b/>
      <u/>
      <sz val="10"/>
      <color indexed="81"/>
      <name val="Tahoma"/>
      <family val="2"/>
    </font>
    <font>
      <b/>
      <i/>
      <u/>
      <sz val="14"/>
      <color theme="1"/>
      <name val="Calibri"/>
      <family val="2"/>
      <scheme val="minor"/>
    </font>
    <font>
      <b/>
      <i/>
      <sz val="11"/>
      <color theme="0" tint="-0.499984740745262"/>
      <name val="Calibri"/>
      <family val="2"/>
      <scheme val="minor"/>
    </font>
    <font>
      <sz val="18"/>
      <color theme="1"/>
      <name val="Calibri"/>
      <family val="2"/>
      <scheme val="minor"/>
    </font>
    <font>
      <sz val="20"/>
      <color theme="1"/>
      <name val="Calibri"/>
      <family val="2"/>
      <scheme val="minor"/>
    </font>
    <font>
      <b/>
      <sz val="24"/>
      <name val="Calibri"/>
      <family val="2"/>
      <scheme val="minor"/>
    </font>
    <font>
      <b/>
      <vertAlign val="subscript"/>
      <sz val="24"/>
      <name val="Calibri"/>
      <family val="2"/>
    </font>
    <font>
      <b/>
      <sz val="24"/>
      <name val="Calibri"/>
      <family val="2"/>
    </font>
    <font>
      <sz val="24"/>
      <name val="Calibri"/>
      <family val="2"/>
      <scheme val="minor"/>
    </font>
    <font>
      <b/>
      <sz val="24"/>
      <color theme="1"/>
      <name val="Calibri"/>
      <family val="2"/>
      <scheme val="minor"/>
    </font>
    <font>
      <sz val="24"/>
      <color theme="1"/>
      <name val="Calibri"/>
      <family val="2"/>
      <scheme val="minor"/>
    </font>
    <font>
      <b/>
      <i/>
      <u/>
      <sz val="26"/>
      <name val="Calibri"/>
      <family val="2"/>
      <scheme val="minor"/>
    </font>
    <font>
      <b/>
      <i/>
      <u/>
      <sz val="28"/>
      <name val="Calibri"/>
      <family val="2"/>
      <scheme val="minor"/>
    </font>
    <font>
      <i/>
      <sz val="16"/>
      <name val="Calibri"/>
      <family val="2"/>
      <scheme val="minor"/>
    </font>
    <font>
      <b/>
      <i/>
      <u/>
      <sz val="26"/>
      <color theme="1"/>
      <name val="Calibri"/>
      <family val="2"/>
      <scheme val="minor"/>
    </font>
    <font>
      <b/>
      <i/>
      <sz val="16"/>
      <color theme="0" tint="-0.34998626667073579"/>
      <name val="Calibri"/>
      <family val="2"/>
      <scheme val="minor"/>
    </font>
    <font>
      <b/>
      <vertAlign val="subscript"/>
      <sz val="24"/>
      <color theme="1"/>
      <name val="Calibri"/>
      <family val="2"/>
      <scheme val="minor"/>
    </font>
    <font>
      <vertAlign val="subscript"/>
      <sz val="18"/>
      <color theme="1"/>
      <name val="Calibri"/>
      <family val="2"/>
      <scheme val="minor"/>
    </font>
    <font>
      <b/>
      <sz val="16"/>
      <color rgb="FFFF0000"/>
      <name val="Calibri"/>
      <family val="2"/>
      <scheme val="minor"/>
    </font>
    <font>
      <b/>
      <vertAlign val="subscript"/>
      <sz val="16"/>
      <color rgb="FFFF0000"/>
      <name val="Calibri"/>
      <family val="2"/>
      <scheme val="minor"/>
    </font>
    <font>
      <sz val="16"/>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style="medium">
        <color indexed="64"/>
      </top>
      <bottom/>
      <diagonal/>
    </border>
    <border>
      <left/>
      <right/>
      <top/>
      <bottom style="medium">
        <color indexed="64"/>
      </bottom>
      <diagonal/>
    </border>
  </borders>
  <cellStyleXfs count="1">
    <xf numFmtId="0" fontId="0" fillId="0" borderId="0"/>
  </cellStyleXfs>
  <cellXfs count="64">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xf numFmtId="2" fontId="0" fillId="0" borderId="0" xfId="0" applyNumberFormat="1"/>
    <xf numFmtId="0" fontId="0" fillId="0" borderId="0" xfId="0" applyAlignment="1">
      <alignment horizontal="center"/>
    </xf>
    <xf numFmtId="0" fontId="6" fillId="0" borderId="0" xfId="0" applyFont="1" applyAlignment="1">
      <alignment horizontal="center"/>
    </xf>
    <xf numFmtId="0" fontId="3" fillId="0" borderId="0" xfId="0" applyFont="1" applyBorder="1" applyAlignment="1">
      <alignment horizontal="center"/>
    </xf>
    <xf numFmtId="0" fontId="7" fillId="0" borderId="0" xfId="0" applyFont="1" applyAlignment="1">
      <alignment horizontal="center"/>
    </xf>
    <xf numFmtId="0" fontId="0" fillId="0" borderId="0" xfId="0" applyAlignment="1">
      <alignment horizontal="left"/>
    </xf>
    <xf numFmtId="0" fontId="0" fillId="0" borderId="16" xfId="0" applyFill="1" applyBorder="1" applyAlignment="1">
      <alignment horizontal="right"/>
    </xf>
    <xf numFmtId="1" fontId="0" fillId="0" borderId="16" xfId="0" applyNumberFormat="1" applyFill="1" applyBorder="1"/>
    <xf numFmtId="0" fontId="0" fillId="0" borderId="16" xfId="0" applyBorder="1"/>
    <xf numFmtId="2" fontId="0" fillId="0" borderId="0" xfId="0" applyNumberFormat="1" applyBorder="1"/>
    <xf numFmtId="0" fontId="0" fillId="0" borderId="0" xfId="0" applyBorder="1"/>
    <xf numFmtId="0" fontId="0" fillId="2" borderId="16" xfId="0" applyFill="1" applyBorder="1" applyAlignment="1">
      <alignment horizontal="right"/>
    </xf>
    <xf numFmtId="2" fontId="0" fillId="0" borderId="16" xfId="0" applyNumberFormat="1" applyBorder="1"/>
    <xf numFmtId="2" fontId="0" fillId="0" borderId="17" xfId="0" applyNumberFormat="1" applyBorder="1"/>
    <xf numFmtId="0" fontId="0" fillId="0" borderId="17" xfId="0" applyBorder="1"/>
    <xf numFmtId="0" fontId="17" fillId="0" borderId="0" xfId="0" applyFont="1" applyAlignment="1">
      <alignment horizontal="center"/>
    </xf>
    <xf numFmtId="0" fontId="16" fillId="0" borderId="0" xfId="0" applyFont="1"/>
    <xf numFmtId="0" fontId="18" fillId="0" borderId="6" xfId="0" applyFont="1" applyBorder="1"/>
    <xf numFmtId="0" fontId="19" fillId="0" borderId="4" xfId="0" applyFont="1" applyBorder="1" applyAlignment="1">
      <alignment horizontal="right"/>
    </xf>
    <xf numFmtId="0" fontId="20" fillId="2" borderId="1" xfId="0" applyFont="1" applyFill="1" applyBorder="1" applyAlignment="1">
      <alignment horizontal="right"/>
    </xf>
    <xf numFmtId="1" fontId="20" fillId="4" borderId="2" xfId="0" applyNumberFormat="1" applyFont="1" applyFill="1" applyBorder="1"/>
    <xf numFmtId="0" fontId="23" fillId="2" borderId="3" xfId="0" applyFont="1" applyFill="1" applyBorder="1"/>
    <xf numFmtId="0" fontId="20" fillId="2" borderId="4" xfId="0" applyFont="1" applyFill="1" applyBorder="1" applyAlignment="1">
      <alignment horizontal="right"/>
    </xf>
    <xf numFmtId="1" fontId="20" fillId="4" borderId="5" xfId="0" applyNumberFormat="1" applyFont="1" applyFill="1" applyBorder="1"/>
    <xf numFmtId="0" fontId="23" fillId="2" borderId="6" xfId="0" applyFont="1" applyFill="1" applyBorder="1"/>
    <xf numFmtId="0" fontId="24" fillId="0" borderId="4" xfId="0" applyFont="1" applyBorder="1" applyAlignment="1">
      <alignment horizontal="right"/>
    </xf>
    <xf numFmtId="164" fontId="24" fillId="4" borderId="5" xfId="0" applyNumberFormat="1" applyFont="1" applyFill="1" applyBorder="1"/>
    <xf numFmtId="0" fontId="25" fillId="0" borderId="6" xfId="0" applyFont="1" applyBorder="1"/>
    <xf numFmtId="1" fontId="24" fillId="4" borderId="5" xfId="0" applyNumberFormat="1" applyFont="1" applyFill="1" applyBorder="1"/>
    <xf numFmtId="0" fontId="26" fillId="0" borderId="0" xfId="0" applyFont="1" applyAlignment="1">
      <alignment vertical="center"/>
    </xf>
    <xf numFmtId="0" fontId="27" fillId="0" borderId="0" xfId="0" applyFont="1"/>
    <xf numFmtId="0" fontId="28" fillId="0" borderId="0" xfId="0" applyFont="1"/>
    <xf numFmtId="0" fontId="18" fillId="3" borderId="4" xfId="0" applyFont="1" applyFill="1" applyBorder="1" applyAlignment="1">
      <alignment horizontal="right"/>
    </xf>
    <xf numFmtId="2" fontId="18" fillId="3" borderId="5" xfId="0" applyNumberFormat="1" applyFont="1" applyFill="1" applyBorder="1"/>
    <xf numFmtId="0" fontId="18" fillId="3" borderId="6" xfId="0" applyFont="1" applyFill="1" applyBorder="1"/>
    <xf numFmtId="0" fontId="18" fillId="3" borderId="7" xfId="0" applyFont="1" applyFill="1" applyBorder="1" applyAlignment="1">
      <alignment horizontal="right"/>
    </xf>
    <xf numFmtId="1" fontId="18" fillId="3" borderId="8" xfId="0" applyNumberFormat="1" applyFont="1" applyFill="1" applyBorder="1"/>
    <xf numFmtId="0" fontId="18" fillId="3" borderId="9" xfId="0" applyFont="1" applyFill="1" applyBorder="1"/>
    <xf numFmtId="0" fontId="29" fillId="0" borderId="0" xfId="0" applyFont="1" applyBorder="1"/>
    <xf numFmtId="0" fontId="18" fillId="2" borderId="1" xfId="0" applyFont="1" applyFill="1" applyBorder="1" applyAlignment="1">
      <alignment horizontal="right"/>
    </xf>
    <xf numFmtId="2" fontId="18" fillId="0" borderId="2" xfId="0" applyNumberFormat="1" applyFont="1" applyBorder="1"/>
    <xf numFmtId="0" fontId="18" fillId="0" borderId="3" xfId="0" applyFont="1" applyBorder="1"/>
    <xf numFmtId="0" fontId="18" fillId="2" borderId="4" xfId="0" applyFont="1" applyFill="1" applyBorder="1" applyAlignment="1">
      <alignment horizontal="right"/>
    </xf>
    <xf numFmtId="2" fontId="18" fillId="0" borderId="5" xfId="0" applyNumberFormat="1" applyFont="1" applyBorder="1"/>
    <xf numFmtId="0" fontId="18" fillId="2" borderId="7" xfId="0" applyFont="1" applyFill="1" applyBorder="1" applyAlignment="1">
      <alignment horizontal="right"/>
    </xf>
    <xf numFmtId="2" fontId="18" fillId="0" borderId="8" xfId="0" applyNumberFormat="1" applyFont="1" applyBorder="1"/>
    <xf numFmtId="0" fontId="18" fillId="0" borderId="9" xfId="0" applyFont="1" applyBorder="1"/>
    <xf numFmtId="0" fontId="29" fillId="2" borderId="17" xfId="0" applyFont="1" applyFill="1" applyBorder="1" applyAlignment="1">
      <alignment horizontal="left"/>
    </xf>
    <xf numFmtId="2" fontId="24" fillId="2" borderId="2" xfId="0" applyNumberFormat="1" applyFont="1" applyFill="1" applyBorder="1"/>
    <xf numFmtId="0" fontId="30" fillId="0" borderId="13" xfId="0" applyFont="1" applyBorder="1" applyAlignment="1">
      <alignment horizontal="right"/>
    </xf>
    <xf numFmtId="2" fontId="30" fillId="0" borderId="14" xfId="0" applyNumberFormat="1" applyFont="1" applyBorder="1"/>
    <xf numFmtId="0" fontId="30" fillId="0" borderId="15" xfId="0" applyFont="1" applyBorder="1"/>
    <xf numFmtId="1" fontId="25" fillId="4" borderId="5" xfId="0" applyNumberFormat="1" applyFont="1" applyFill="1" applyBorder="1"/>
    <xf numFmtId="0" fontId="24" fillId="0" borderId="7" xfId="0" applyFont="1" applyBorder="1" applyAlignment="1">
      <alignment horizontal="right"/>
    </xf>
    <xf numFmtId="2" fontId="24" fillId="2" borderId="8" xfId="0" applyNumberFormat="1" applyFont="1" applyFill="1" applyBorder="1"/>
    <xf numFmtId="0" fontId="25" fillId="0" borderId="9" xfId="0" applyFont="1" applyBorder="1"/>
    <xf numFmtId="0" fontId="33" fillId="2" borderId="10" xfId="0" applyFont="1" applyFill="1" applyBorder="1" applyAlignment="1">
      <alignment horizontal="right"/>
    </xf>
    <xf numFmtId="2" fontId="33" fillId="2" borderId="11" xfId="0" applyNumberFormat="1" applyFont="1" applyFill="1" applyBorder="1"/>
    <xf numFmtId="0" fontId="35" fillId="2" borderId="12" xfId="0" applyFont="1" applyFill="1" applyBorder="1"/>
  </cellXfs>
  <cellStyles count="1">
    <cellStyle name="Standard" xfId="0" builtinId="0"/>
  </cellStyles>
  <dxfs count="0"/>
  <tableStyles count="0" defaultTableStyle="TableStyleMedium2" defaultPivotStyle="PivotStyleLight16"/>
  <colors>
    <mruColors>
      <color rgb="FFFFDB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tabSelected="1" zoomScaleNormal="100" workbookViewId="0">
      <selection activeCell="B5" sqref="B5"/>
    </sheetView>
  </sheetViews>
  <sheetFormatPr baseColWidth="10" defaultRowHeight="15" x14ac:dyDescent="0.25"/>
  <cols>
    <col min="1" max="1" width="31.7109375" customWidth="1"/>
    <col min="2" max="2" width="16" bestFit="1" customWidth="1"/>
    <col min="3" max="3" width="15.85546875" customWidth="1"/>
    <col min="4" max="4" width="15.5703125" customWidth="1"/>
    <col min="5" max="5" width="6.42578125" customWidth="1"/>
  </cols>
  <sheetData>
    <row r="1" spans="1:4" ht="36" x14ac:dyDescent="0.55000000000000004">
      <c r="A1" s="35" t="s">
        <v>14</v>
      </c>
    </row>
    <row r="2" spans="1:4" ht="21" x14ac:dyDescent="0.35">
      <c r="A2" s="36" t="s">
        <v>13</v>
      </c>
    </row>
    <row r="3" spans="1:4" ht="19.5" customHeight="1" x14ac:dyDescent="0.25">
      <c r="A3" s="1"/>
      <c r="B3" s="2"/>
      <c r="C3" s="2"/>
      <c r="D3" s="3"/>
    </row>
    <row r="4" spans="1:4" ht="34.5" customHeight="1" thickBot="1" x14ac:dyDescent="0.3">
      <c r="A4" s="34" t="s">
        <v>28</v>
      </c>
      <c r="B4" s="2"/>
      <c r="C4" s="2"/>
      <c r="D4" s="3"/>
    </row>
    <row r="5" spans="1:4" ht="36" x14ac:dyDescent="0.65">
      <c r="A5" s="24" t="s">
        <v>32</v>
      </c>
      <c r="B5" s="25">
        <v>500</v>
      </c>
      <c r="C5" s="26" t="s">
        <v>0</v>
      </c>
      <c r="D5" s="4"/>
    </row>
    <row r="6" spans="1:4" ht="36" x14ac:dyDescent="0.65">
      <c r="A6" s="27" t="s">
        <v>33</v>
      </c>
      <c r="B6" s="28">
        <v>40</v>
      </c>
      <c r="C6" s="29" t="s">
        <v>0</v>
      </c>
      <c r="D6" s="4"/>
    </row>
    <row r="7" spans="1:4" ht="31.5" x14ac:dyDescent="0.5">
      <c r="A7" s="30" t="s">
        <v>1</v>
      </c>
      <c r="B7" s="31">
        <v>16</v>
      </c>
      <c r="C7" s="32" t="s">
        <v>2</v>
      </c>
    </row>
    <row r="8" spans="1:4" ht="36" x14ac:dyDescent="0.65">
      <c r="A8" s="30" t="s">
        <v>36</v>
      </c>
      <c r="B8" s="33">
        <v>99</v>
      </c>
      <c r="C8" s="32" t="s">
        <v>3</v>
      </c>
    </row>
    <row r="9" spans="1:4" ht="31.5" x14ac:dyDescent="0.5">
      <c r="A9" s="23" t="s">
        <v>34</v>
      </c>
      <c r="B9" s="57">
        <v>50</v>
      </c>
      <c r="C9" s="32" t="s">
        <v>11</v>
      </c>
    </row>
    <row r="10" spans="1:4" ht="26.25" x14ac:dyDescent="0.45">
      <c r="A10" s="37" t="s">
        <v>37</v>
      </c>
      <c r="B10" s="38">
        <v>1</v>
      </c>
      <c r="C10" s="39"/>
    </row>
    <row r="11" spans="1:4" ht="24" thickBot="1" x14ac:dyDescent="0.4">
      <c r="A11" s="40" t="s">
        <v>4</v>
      </c>
      <c r="B11" s="41">
        <v>760</v>
      </c>
      <c r="C11" s="42" t="s">
        <v>0</v>
      </c>
      <c r="D11" s="5"/>
    </row>
    <row r="12" spans="1:4" x14ac:dyDescent="0.25">
      <c r="A12" s="11"/>
      <c r="B12" s="12"/>
      <c r="C12" s="13"/>
      <c r="D12" s="5"/>
    </row>
    <row r="13" spans="1:4" ht="38.25" customHeight="1" thickBot="1" x14ac:dyDescent="0.55000000000000004">
      <c r="A13" s="43" t="s">
        <v>29</v>
      </c>
      <c r="B13" s="14"/>
      <c r="C13" s="15"/>
      <c r="D13" s="4"/>
    </row>
    <row r="14" spans="1:4" ht="26.25" x14ac:dyDescent="0.45">
      <c r="A14" s="44" t="s">
        <v>38</v>
      </c>
      <c r="B14" s="45">
        <f>((B7*B8*1.34)/100)+(B5*0.0031)</f>
        <v>22.775600000000001</v>
      </c>
      <c r="C14" s="46"/>
    </row>
    <row r="15" spans="1:4" ht="26.25" x14ac:dyDescent="0.45">
      <c r="A15" s="47" t="s">
        <v>39</v>
      </c>
      <c r="B15" s="48">
        <f>(B7*1.34)+((((B11-47)*B10)-(B6/0.84))*0.0031)</f>
        <v>23.502680952380953</v>
      </c>
      <c r="C15" s="22"/>
    </row>
    <row r="16" spans="1:4" ht="27" thickBot="1" x14ac:dyDescent="0.5">
      <c r="A16" s="49" t="s">
        <v>40</v>
      </c>
      <c r="B16" s="50">
        <f>B14-5</f>
        <v>17.775600000000001</v>
      </c>
      <c r="C16" s="51"/>
    </row>
    <row r="17" spans="1:5" x14ac:dyDescent="0.25">
      <c r="A17" s="16"/>
      <c r="B17" s="17"/>
      <c r="C17" s="13"/>
    </row>
    <row r="18" spans="1:5" ht="36" customHeight="1" thickBot="1" x14ac:dyDescent="0.55000000000000004">
      <c r="A18" s="52" t="s">
        <v>30</v>
      </c>
      <c r="B18" s="18"/>
      <c r="C18" s="19"/>
    </row>
    <row r="19" spans="1:5" ht="36" x14ac:dyDescent="0.65">
      <c r="A19" s="24" t="s">
        <v>35</v>
      </c>
      <c r="B19" s="53">
        <f>((B11-47)*B10-B6/0.84)-B5</f>
        <v>165.38095238095241</v>
      </c>
      <c r="C19" s="26"/>
      <c r="D19" s="7" t="s">
        <v>12</v>
      </c>
      <c r="E19" s="20">
        <f>(B9+19)/2</f>
        <v>34.5</v>
      </c>
    </row>
    <row r="20" spans="1:5" ht="32.25" thickBot="1" x14ac:dyDescent="0.55000000000000004">
      <c r="A20" s="58" t="s">
        <v>8</v>
      </c>
      <c r="B20" s="59">
        <f>((B15-B14)/(B15-B16))*100</f>
        <v>12.695489350096899</v>
      </c>
      <c r="C20" s="60" t="s">
        <v>3</v>
      </c>
      <c r="D20" s="9" t="s">
        <v>9</v>
      </c>
    </row>
    <row r="21" spans="1:5" x14ac:dyDescent="0.25">
      <c r="D21" s="6"/>
    </row>
    <row r="22" spans="1:5" ht="15.75" thickBot="1" x14ac:dyDescent="0.3">
      <c r="B22" s="5"/>
      <c r="D22" s="6"/>
    </row>
    <row r="23" spans="1:5" ht="24" x14ac:dyDescent="0.45">
      <c r="A23" s="61" t="s">
        <v>41</v>
      </c>
      <c r="B23" s="62">
        <f>B19/20</f>
        <v>8.2690476190476208</v>
      </c>
      <c r="C23" s="63" t="s">
        <v>3</v>
      </c>
      <c r="D23" s="8" t="s">
        <v>15</v>
      </c>
    </row>
    <row r="24" spans="1:5" ht="21.75" thickBot="1" x14ac:dyDescent="0.4">
      <c r="A24" s="54" t="s">
        <v>10</v>
      </c>
      <c r="B24" s="55">
        <f>(673-B5)/17.5</f>
        <v>9.8857142857142861</v>
      </c>
      <c r="C24" s="56" t="s">
        <v>3</v>
      </c>
      <c r="D24" s="8" t="s">
        <v>15</v>
      </c>
    </row>
  </sheetData>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workbookViewId="0"/>
  </sheetViews>
  <sheetFormatPr baseColWidth="10" defaultRowHeight="15" x14ac:dyDescent="0.25"/>
  <cols>
    <col min="1" max="1" width="34" customWidth="1"/>
    <col min="2" max="2" width="33.42578125" customWidth="1"/>
  </cols>
  <sheetData>
    <row r="1" spans="1:2" ht="18.75" x14ac:dyDescent="0.3">
      <c r="A1" s="21" t="s">
        <v>19</v>
      </c>
    </row>
    <row r="3" spans="1:2" x14ac:dyDescent="0.25">
      <c r="A3" t="s">
        <v>16</v>
      </c>
      <c r="B3" s="10" t="s">
        <v>18</v>
      </c>
    </row>
    <row r="4" spans="1:2" x14ac:dyDescent="0.25">
      <c r="A4" t="s">
        <v>20</v>
      </c>
      <c r="B4" s="10">
        <v>0.84</v>
      </c>
    </row>
    <row r="5" spans="1:2" x14ac:dyDescent="0.25">
      <c r="A5" t="s">
        <v>24</v>
      </c>
      <c r="B5" s="10" t="s">
        <v>25</v>
      </c>
    </row>
    <row r="6" spans="1:2" x14ac:dyDescent="0.25">
      <c r="A6" t="s">
        <v>26</v>
      </c>
      <c r="B6" s="10" t="s">
        <v>27</v>
      </c>
    </row>
    <row r="7" spans="1:2" x14ac:dyDescent="0.25">
      <c r="A7" t="s">
        <v>22</v>
      </c>
      <c r="B7" s="10" t="s">
        <v>23</v>
      </c>
    </row>
    <row r="8" spans="1:2" x14ac:dyDescent="0.25">
      <c r="B8" s="10"/>
    </row>
    <row r="9" spans="1:2" x14ac:dyDescent="0.25">
      <c r="A9" t="s">
        <v>6</v>
      </c>
      <c r="B9" t="s">
        <v>21</v>
      </c>
    </row>
    <row r="10" spans="1:2" x14ac:dyDescent="0.25">
      <c r="A10" t="s">
        <v>5</v>
      </c>
      <c r="B10" s="10" t="s">
        <v>17</v>
      </c>
    </row>
    <row r="11" spans="1:2" x14ac:dyDescent="0.25">
      <c r="A11" t="s">
        <v>7</v>
      </c>
      <c r="B11" t="s">
        <v>31</v>
      </c>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Shuntberechnung</vt:lpstr>
      <vt:lpstr>Grundlagen</vt:lpstr>
    </vt:vector>
  </TitlesOfParts>
  <Company>Privat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Benjamin Egenlauf</dc:creator>
  <cp:lastModifiedBy>Dr. Benjamin Egenlauf</cp:lastModifiedBy>
  <cp:lastPrinted>2013-09-23T21:15:34Z</cp:lastPrinted>
  <dcterms:created xsi:type="dcterms:W3CDTF">2013-06-20T19:34:08Z</dcterms:created>
  <dcterms:modified xsi:type="dcterms:W3CDTF">2015-03-15T14:09:27Z</dcterms:modified>
</cp:coreProperties>
</file>